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<sst xmlns="http://schemas.openxmlformats.org/spreadsheetml/2006/main" count="48" uniqueCount="45">
  <si>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</si>
  <si>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</si>
  <si>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</si>
  <si>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</si>
  <si>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</si>
  <si>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</si>
  <si>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</si>
  <si>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</si>
  <si>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</si>
  <si>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</si>
  <si>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</si>
  <si>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</si>
  <si>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</si>
  <si>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</si>
  <si>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</si>
  <si>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</si>
  <si>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</si>
  <si>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</si>
  <si>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</si>
  <si>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</si>
  <si>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</si>
  <si>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</si>
  <si>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</si>
  <si>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</si>
  <si>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</si>
  <si>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</si>
  <si>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</si>
  <si>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</si>
  <si>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</si>
  <si>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</si>
  <si>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</si>
  <si>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</si>
  <si>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</si>
  <si>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</si>
  <si>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</si>
  <si>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</si>
  <si>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</si>
  <si>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</si>
  <si>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</si>
  <si>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</si>
  <si>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</si>
  <si>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</si>
  <si>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</si>
  <si>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17.10.2014</t>
  </si>
  <si>
    <t>Касові видатки станом на 17.10.2014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</si>
</sst>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" fontId="21" fillId="0" borderId="10" xfId="54" applyNumberFormat="1" applyFont="1" applyBorder="1">
      <alignment/>
      <protection/>
    </xf>
    <xf numFmtId="171" fontId="22" fillId="0" borderId="10" xfId="54" applyNumberFormat="1" applyFont="1" applyFill="1" applyBorder="1" applyAlignment="1">
      <alignment horizontal="center"/>
      <protection/>
    </xf>
    <xf numFmtId="4" fontId="21" fillId="0" borderId="0" xfId="54" applyNumberFormat="1" applyFont="1">
      <alignment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169" fontId="22" fillId="0" borderId="10" xfId="54" applyNumberFormat="1" applyFont="1" applyFill="1" applyBorder="1" applyAlignment="1">
      <alignment horizontal="center" vertical="center"/>
      <protection/>
    </xf>
    <xf numFmtId="43" fontId="22" fillId="0" borderId="10" xfId="62" applyNumberFormat="1" applyFont="1" applyFill="1" applyBorder="1" applyAlignment="1">
      <alignment horizontal="center" vertical="center"/>
    </xf>
    <xf numFmtId="178" fontId="22" fillId="0" borderId="10" xfId="62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5">
          <cell r="E45">
            <v>10129.393680000001</v>
          </cell>
        </row>
      </sheetData>
      <sheetData sheetId="6">
        <row r="7">
          <cell r="J7">
            <v>783.3049700000001</v>
          </cell>
        </row>
        <row r="64">
          <cell r="J64">
            <v>0</v>
          </cell>
        </row>
        <row r="69">
          <cell r="J69">
            <v>0</v>
          </cell>
        </row>
        <row r="74">
          <cell r="J74">
            <v>258.02904</v>
          </cell>
        </row>
      </sheetData>
      <sheetData sheetId="7">
        <row r="10">
          <cell r="C10">
            <v>1723.2072500000004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5">
      <selection activeCell="G6" sqref="G6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75"/>
      <c r="B1" s="75"/>
      <c r="C1" s="75"/>
      <c r="D1" s="75"/>
      <c r="E1" s="75"/>
      <c r="F1" s="75"/>
    </row>
    <row r="2" spans="1:6" ht="39" customHeight="1">
      <c r="A2" s="79" t="s">
        <v>36</v>
      </c>
      <c r="B2" s="79"/>
      <c r="C2" s="79"/>
      <c r="D2" s="79"/>
      <c r="E2" s="79"/>
      <c r="F2" s="79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8" t="s">
        <v>0</v>
      </c>
      <c r="B4" s="88" t="s">
        <v>14</v>
      </c>
      <c r="C4" s="89" t="s">
        <v>37</v>
      </c>
      <c r="D4" s="63" t="s">
        <v>43</v>
      </c>
      <c r="E4" s="86" t="s">
        <v>44</v>
      </c>
      <c r="F4" s="86" t="s">
        <v>35</v>
      </c>
    </row>
    <row r="5" spans="1:6" s="6" customFormat="1" ht="21" customHeight="1" hidden="1">
      <c r="A5" s="88"/>
      <c r="B5" s="88"/>
      <c r="C5" s="89"/>
      <c r="D5" s="8"/>
      <c r="E5" s="86"/>
      <c r="F5" s="86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7" ht="32.25" customHeight="1">
      <c r="A7" s="87" t="s">
        <v>15</v>
      </c>
      <c r="B7" s="87"/>
      <c r="C7" s="87"/>
      <c r="D7" s="66"/>
      <c r="E7" s="66"/>
      <c r="F7" s="67"/>
      <c r="G7" s="6"/>
    </row>
    <row r="8" spans="1:7" ht="37.5">
      <c r="A8" s="10"/>
      <c r="B8" s="11" t="s">
        <v>38</v>
      </c>
      <c r="C8" s="12">
        <v>3671.5</v>
      </c>
      <c r="D8" s="12">
        <v>1253.18382</v>
      </c>
      <c r="E8" s="12"/>
      <c r="F8" s="14">
        <f>D8/C8</f>
        <v>0.3413274737845567</v>
      </c>
      <c r="G8" s="71"/>
    </row>
    <row r="9" spans="1:7" ht="57" customHeight="1">
      <c r="A9" s="10"/>
      <c r="B9" s="11" t="s">
        <v>39</v>
      </c>
      <c r="C9" s="12">
        <v>268.1</v>
      </c>
      <c r="D9" s="12">
        <v>260.0321</v>
      </c>
      <c r="E9" s="12"/>
      <c r="F9" s="14">
        <f>D9/C9</f>
        <v>0.9699071242073852</v>
      </c>
      <c r="G9" s="6"/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'!E45</f>
        <v>10129.393680000001</v>
      </c>
      <c r="E10" s="13"/>
      <c r="F10" s="14">
        <f>D10/C10</f>
        <v>0.7573944728577838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11642.609600000002</v>
      </c>
      <c r="E11" s="17"/>
      <c r="F11" s="18">
        <f>D11/C11</f>
        <v>0.6724545790592368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3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11642.609600000002</v>
      </c>
      <c r="E17" s="34"/>
      <c r="F17" s="35">
        <f t="shared" si="0"/>
        <v>0.3958203902119954</v>
      </c>
    </row>
    <row r="18" spans="1:6" s="36" customFormat="1" ht="18.75">
      <c r="A18" s="60"/>
      <c r="B18" s="37" t="s">
        <v>31</v>
      </c>
      <c r="C18" s="61"/>
      <c r="D18" s="61">
        <f>D19+D20</f>
        <v>20500.275799999996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4238.660689999999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16261.615109999999</v>
      </c>
      <c r="E20" s="28"/>
      <c r="F20" s="38"/>
    </row>
    <row r="21" spans="1:6" s="36" customFormat="1" ht="36.75" customHeight="1">
      <c r="A21" s="80" t="s">
        <v>21</v>
      </c>
      <c r="B21" s="81"/>
      <c r="C21" s="81"/>
      <c r="D21" s="81"/>
      <c r="E21" s="81"/>
      <c r="F21" s="82"/>
    </row>
    <row r="22" spans="1:6" s="36" customFormat="1" ht="25.5" customHeight="1">
      <c r="A22" s="83" t="s">
        <v>22</v>
      </c>
      <c r="B22" s="84"/>
      <c r="C22" s="84"/>
      <c r="D22" s="84"/>
      <c r="E22" s="84"/>
      <c r="F22" s="85"/>
    </row>
    <row r="23" spans="1:11" ht="37.5" customHeight="1">
      <c r="A23" s="40">
        <v>1</v>
      </c>
      <c r="B23" s="41" t="s">
        <v>23</v>
      </c>
      <c r="C23" s="17">
        <f>C24+C34</f>
        <v>24758.15625</v>
      </c>
      <c r="D23" s="17">
        <f>D24+D34</f>
        <v>2984.57501</v>
      </c>
      <c r="E23" s="42">
        <f>E24+E34</f>
        <v>2602.0941499999994</v>
      </c>
      <c r="F23" s="18">
        <f>D23/C23</f>
        <v>0.12054916286425811</v>
      </c>
      <c r="G23" s="77"/>
      <c r="H23" s="77"/>
      <c r="I23" s="77"/>
      <c r="J23" s="77"/>
      <c r="K23" s="77"/>
    </row>
    <row r="24" spans="1:6" ht="18.75">
      <c r="A24" s="43" t="s">
        <v>9</v>
      </c>
      <c r="B24" s="44" t="s">
        <v>12</v>
      </c>
      <c r="C24" s="45">
        <f>C25+C26+C27+C28+C29+C30+C31</f>
        <v>10632.38614</v>
      </c>
      <c r="D24" s="45">
        <f>D25+D26+D27+D28+D29+D30+D31</f>
        <v>2919.57501</v>
      </c>
      <c r="E24" s="24">
        <f>SUM(E25:E31)</f>
        <v>2537.0941499999994</v>
      </c>
      <c r="F24" s="38">
        <f>D24/C24</f>
        <v>0.27459264285147567</v>
      </c>
    </row>
    <row r="25" spans="1:7" ht="37.5">
      <c r="A25" s="43"/>
      <c r="B25" s="1" t="s">
        <v>1</v>
      </c>
      <c r="C25" s="13">
        <f>939.6+1000+500+682.8027</f>
        <v>3122.4026999999996</v>
      </c>
      <c r="D25" s="13">
        <f>'[1]ЧЕЛУАШ'!C10</f>
        <v>1723.2072500000004</v>
      </c>
      <c r="E25" s="13">
        <v>1606.21039</v>
      </c>
      <c r="F25" s="38">
        <f>D25/C25</f>
        <v>0.5518850115009191</v>
      </c>
      <c r="G25" s="70"/>
    </row>
    <row r="26" spans="1:7" ht="56.25">
      <c r="A26" s="43"/>
      <c r="B26" s="1" t="s">
        <v>2</v>
      </c>
      <c r="C26" s="90">
        <f>3528.3-0.1+767.26863+734.7</f>
        <v>5030.16863</v>
      </c>
      <c r="D26" s="91">
        <f>'[1]перелік об. по субв'!J7</f>
        <v>783.3049700000001</v>
      </c>
      <c r="E26" s="92">
        <f>4.70537+263.3172+97.0644+152.734</f>
        <v>517.8209700000001</v>
      </c>
      <c r="F26" s="38">
        <f>D26/C26</f>
        <v>0.15572141365765707</v>
      </c>
      <c r="G26" s="74"/>
    </row>
    <row r="27" spans="1:6" ht="18.75">
      <c r="A27" s="43"/>
      <c r="B27" s="1" t="s">
        <v>3</v>
      </c>
      <c r="C27" s="46">
        <f>95.1027+595.1027-500-95.1027</f>
        <v>95.10270000000006</v>
      </c>
      <c r="D27" s="13">
        <f>95.1027+9.89184-9.89184</f>
        <v>95.1027</v>
      </c>
      <c r="E27" s="13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46">
        <f>1484+516</f>
        <v>2000</v>
      </c>
      <c r="D28" s="13"/>
      <c r="E28" s="13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46">
        <f>1103.7-1103.7</f>
        <v>0</v>
      </c>
      <c r="D29" s="13"/>
      <c r="E29" s="13"/>
      <c r="F29" s="38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49.8816+19.4784+33.4692+61.7088+27.288+60.4736+35.18265+20.586</f>
        <v>308.06825000000003</v>
      </c>
      <c r="E30" s="13">
        <f>D30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72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72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72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72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>
        <f>'[1]перелік об. по субв'!J64</f>
        <v>0</v>
      </c>
      <c r="E38" s="72"/>
      <c r="F38" s="38">
        <f t="shared" si="1"/>
        <v>0</v>
      </c>
    </row>
    <row r="39" spans="1:6" s="36" customFormat="1" ht="27.75" customHeight="1">
      <c r="A39" s="83" t="s">
        <v>41</v>
      </c>
      <c r="B39" s="84"/>
      <c r="C39" s="84"/>
      <c r="D39" s="84"/>
      <c r="E39" s="84"/>
      <c r="F39" s="85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77"/>
      <c r="H40" s="77"/>
      <c r="I40" s="77"/>
      <c r="J40" s="77"/>
      <c r="K40" s="77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>
        <f>'[1]перелік об. по субв'!J69</f>
        <v>0</v>
      </c>
      <c r="E42" s="69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'[1]перелік об. по субв'!J74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6485.2081</v>
      </c>
      <c r="E44" s="69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3242.60405</v>
      </c>
      <c r="E45" s="69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</v>
      </c>
      <c r="D46" s="54">
        <f>D23+D40</f>
        <v>3242.60405</v>
      </c>
      <c r="E46" s="54">
        <f>E40+E23</f>
        <v>2789.0171899999996</v>
      </c>
      <c r="F46" s="18">
        <f t="shared" si="1"/>
        <v>0.11024064573753262</v>
      </c>
    </row>
    <row r="47" spans="1:6" ht="21" customHeight="1">
      <c r="A47" s="78" t="s">
        <v>29</v>
      </c>
      <c r="B47" s="78"/>
      <c r="C47" s="78"/>
      <c r="D47" s="55"/>
      <c r="E47" s="55"/>
      <c r="F47" s="55"/>
    </row>
    <row r="48" spans="1:6" ht="18.75">
      <c r="A48" s="76" t="s">
        <v>30</v>
      </c>
      <c r="B48" s="76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2014-10-17T11:15:55Z</dcterms:modified>
  <cp:category/>
  <cp:version/>
  <cp:contentType/>
  <cp:contentStatus/>
</cp:coreProperties>
</file>